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FKIR-02245\Documents\Personnel\CGT\Collectif secu\Négo classif 2024\"/>
    </mc:Choice>
  </mc:AlternateContent>
  <bookViews>
    <workbookView xWindow="0" yWindow="0" windowWidth="19200" windowHeight="7050"/>
  </bookViews>
  <sheets>
    <sheet name="Simulateur" sheetId="3" r:id="rId1"/>
    <sheet name="Feuil2" sheetId="2" state="veryHidden" r:id="rId2"/>
  </sheets>
  <definedNames>
    <definedName name="grille_administrative">Feuil2!$A$5:$A$14</definedName>
    <definedName name="grille_informaticiens">Feuil2!$A$18:$A$32</definedName>
    <definedName name="grille_ingéconseil">Feuil2!$A$51:$A$55</definedName>
    <definedName name="grille_soignants">Feuil2!$A$36:$A$47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7" i="3" l="1"/>
  <c r="D7" i="3"/>
  <c r="B7" i="3"/>
  <c r="A7" i="3"/>
  <c r="I1" i="2" l="1"/>
  <c r="B13" i="3" l="1"/>
  <c r="C13" i="3" s="1"/>
  <c r="C6" i="3"/>
  <c r="F6" i="3" l="1"/>
  <c r="F7" i="3" s="1"/>
  <c r="C7" i="3"/>
  <c r="G7" i="3" l="1"/>
  <c r="H7" i="3" s="1"/>
  <c r="G6" i="3"/>
  <c r="H6" i="3" s="1"/>
  <c r="D13" i="3" l="1"/>
  <c r="G13" i="3" s="1"/>
  <c r="H13" i="3" s="1"/>
  <c r="G16" i="3" l="1"/>
  <c r="H16" i="3" s="1"/>
  <c r="G17" i="3" l="1"/>
  <c r="H20" i="3" s="1"/>
</calcChain>
</file>

<file path=xl/sharedStrings.xml><?xml version="1.0" encoding="utf-8"?>
<sst xmlns="http://schemas.openxmlformats.org/spreadsheetml/2006/main" count="141" uniqueCount="77">
  <si>
    <t>Niveau</t>
  </si>
  <si>
    <t>Coef global</t>
  </si>
  <si>
    <t>Coef de base</t>
  </si>
  <si>
    <t>Nouveau coef</t>
  </si>
  <si>
    <t>Pts comp</t>
  </si>
  <si>
    <t>Pts exp</t>
  </si>
  <si>
    <t>Situation actuelle</t>
  </si>
  <si>
    <t>Situation demain</t>
  </si>
  <si>
    <t>Total coef</t>
  </si>
  <si>
    <t>Salaire brut mensuel</t>
  </si>
  <si>
    <t>Grille</t>
  </si>
  <si>
    <t>IA</t>
  </si>
  <si>
    <t>IB</t>
  </si>
  <si>
    <t>IIA</t>
  </si>
  <si>
    <t>IIB</t>
  </si>
  <si>
    <t>III</t>
  </si>
  <si>
    <t>IVA</t>
  </si>
  <si>
    <t>IVB</t>
  </si>
  <si>
    <t>VA</t>
  </si>
  <si>
    <t>VB</t>
  </si>
  <si>
    <t>VI</t>
  </si>
  <si>
    <t>VII</t>
  </si>
  <si>
    <t>VIII</t>
  </si>
  <si>
    <t>IXA</t>
  </si>
  <si>
    <t>IXB</t>
  </si>
  <si>
    <t>X</t>
  </si>
  <si>
    <t>N1</t>
  </si>
  <si>
    <t>N2</t>
  </si>
  <si>
    <t>N3</t>
  </si>
  <si>
    <t>N4</t>
  </si>
  <si>
    <t>N5A</t>
  </si>
  <si>
    <t>N5B</t>
  </si>
  <si>
    <t>N6</t>
  </si>
  <si>
    <t>N7</t>
  </si>
  <si>
    <t>N8</t>
  </si>
  <si>
    <t>N9</t>
  </si>
  <si>
    <t>Grille administrative</t>
  </si>
  <si>
    <t>Grille Informaticiens</t>
  </si>
  <si>
    <t>Grille_administrative</t>
  </si>
  <si>
    <t>Grille_informaticiens</t>
  </si>
  <si>
    <t>Bas salaires</t>
  </si>
  <si>
    <t>Mesure 1,65%</t>
  </si>
  <si>
    <t>Transposition de la classification</t>
  </si>
  <si>
    <t>coef min</t>
  </si>
  <si>
    <t>coef max</t>
  </si>
  <si>
    <t>nb points</t>
  </si>
  <si>
    <t>Bas salaires 2022</t>
  </si>
  <si>
    <t>Gain max</t>
  </si>
  <si>
    <t>Gain max en pts</t>
  </si>
  <si>
    <t>Total coef (arrondi)</t>
  </si>
  <si>
    <t>Grille du personnel soignant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</si>
  <si>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</si>
  <si>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</si>
  <si>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</si>
  <si>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</si>
  <si>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</si>
  <si>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</si>
  <si>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</si>
  <si>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</si>
  <si>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</si>
  <si>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</si>
  <si>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</si>
  <si>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</si>
  <si>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Grille des ingénieurs conseils</t>
  </si>
  <si>
    <t>10A</t>
  </si>
  <si>
    <t>10B</t>
  </si>
  <si>
    <t>11A</t>
  </si>
  <si>
    <t>11B</t>
  </si>
  <si>
    <t>Grille_soignants</t>
  </si>
  <si>
    <t>Grille_ingéconseil</t>
  </si>
  <si>
    <t>soit en %</t>
  </si>
  <si>
    <t xml:space="preserve">L'inflation annuelle moyenne en 2022-2023 est de 5,1% </t>
  </si>
  <si>
    <t>Afin de compléter les élément de salaire (niveau, pts de compétence et pts d'expérience), se référer au bulletin de salaire</t>
  </si>
  <si>
    <r>
      <t xml:space="preserve">Pts comp
</t>
    </r>
    <r>
      <rPr>
        <b/>
        <u/>
        <sz val="11"/>
        <color rgb="FFFF0000"/>
        <rFont val="Calibri"/>
        <family val="2"/>
        <scheme val="minor"/>
      </rPr>
      <t>(y.c. bas salaires)</t>
    </r>
  </si>
  <si>
    <t>"Gain" en pts</t>
  </si>
  <si>
    <t>"Gain" mensuel en euros</t>
  </si>
  <si>
    <t>Temps partiel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</si>
</sst>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0" xfId="1" applyFont="1"/>
    <xf numFmtId="3" fontId="0" fillId="0" borderId="0" xfId="0" applyNumberFormat="1"/>
    <xf numFmtId="9" fontId="0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2" applyFont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0" fontId="2" fillId="8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9" fontId="2" fillId="0" borderId="1" xfId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0" fontId="1" fillId="0" borderId="0" xfId="1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2" fontId="3" fillId="0" borderId="9" xfId="0" applyNumberFormat="1" applyFont="1" applyBorder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locked="0" hidden="1"/>
    </xf>
    <xf numFmtId="0" fontId="0" fillId="2" borderId="9" xfId="0" applyFill="1" applyBorder="1" applyAlignment="1" applyProtection="1">
      <alignment horizontal="center" vertical="center"/>
      <protection locked="0" hidden="1"/>
    </xf>
    <xf numFmtId="2" fontId="0" fillId="0" borderId="9" xfId="0" applyNumberForma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2" fontId="3" fillId="0" borderId="8" xfId="0" applyNumberFormat="1" applyFont="1" applyBorder="1" applyAlignment="1" applyProtection="1">
      <alignment horizontal="center" vertical="center"/>
      <protection hidden="1"/>
    </xf>
    <xf numFmtId="164" fontId="3" fillId="0" borderId="10" xfId="0" applyNumberFormat="1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>
      <alignment horizontal="center" vertical="center"/>
    </xf>
    <xf numFmtId="2" fontId="0" fillId="9" borderId="1" xfId="0" applyNumberFormat="1" applyFill="1" applyBorder="1" applyAlignment="1" applyProtection="1">
      <alignment horizontal="center" vertical="center"/>
      <protection locked="0"/>
    </xf>
    <xf numFmtId="2" fontId="3" fillId="9" borderId="1" xfId="0" applyNumberFormat="1" applyFon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9" fontId="0" fillId="2" borderId="14" xfId="0" applyNumberForma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9</xdr:row>
      <xdr:rowOff>17462</xdr:rowOff>
    </xdr:from>
    <xdr:to>
      <xdr:col>0</xdr:col>
      <xdr:colOff>1586415</xdr:colOff>
      <xdr:row>12</xdr:row>
      <xdr:rowOff>246807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7C7A93-36F1-62DB-7521-F4C0AD25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119312"/>
          <a:ext cx="1434015" cy="1105646"/>
        </a:xfrm>
        <a:prstGeom prst="rect">
          <a:avLst/>
        </a:prstGeom>
      </xdr:spPr>
    </xdr:pic>
    <xdr:clientData/>
  </xdr:twoCellAnchor>
  <xdr:twoCellAnchor>
    <xdr:from>
      <xdr:col>0</xdr:col>
      <xdr:colOff>276412</xdr:colOff>
      <xdr:row>7</xdr:row>
      <xdr:rowOff>59766</xdr:rowOff>
    </xdr:from>
    <xdr:to>
      <xdr:col>0</xdr:col>
      <xdr:colOff>1411941</xdr:colOff>
      <xdr:row>7</xdr:row>
      <xdr:rowOff>226786</xdr:rowOff>
    </xdr:to>
    <xdr:sp macro="" textlink="">
      <xdr:nvSpPr>
        <xdr:cNvPr id="6" name="Bulle narrative : rectangle 5">
          <a:extLst>
            <a:ext uri="{FF2B5EF4-FFF2-40B4-BE49-F238E27FC236}">
              <a16:creationId xmlns:a16="http://schemas.microsoft.com/office/drawing/2014/main" id="{F882600F-733A-403B-EA32-739A2AD83143}"/>
            </a:ext>
          </a:extLst>
        </xdr:cNvPr>
        <xdr:cNvSpPr/>
      </xdr:nvSpPr>
      <xdr:spPr>
        <a:xfrm>
          <a:off x="276412" y="1710766"/>
          <a:ext cx="1135529" cy="167020"/>
        </a:xfrm>
        <a:prstGeom prst="wedgeRectCallout">
          <a:avLst>
            <a:gd name="adj1" fmla="val 33712"/>
            <a:gd name="adj2" fmla="val -100245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</a:rPr>
            <a:t>à compléter</a:t>
          </a:r>
        </a:p>
      </xdr:txBody>
    </xdr:sp>
    <xdr:clientData/>
  </xdr:twoCellAnchor>
  <xdr:twoCellAnchor>
    <xdr:from>
      <xdr:col>0</xdr:col>
      <xdr:colOff>1474695</xdr:colOff>
      <xdr:row>7</xdr:row>
      <xdr:rowOff>55282</xdr:rowOff>
    </xdr:from>
    <xdr:to>
      <xdr:col>2</xdr:col>
      <xdr:colOff>81644</xdr:colOff>
      <xdr:row>7</xdr:row>
      <xdr:rowOff>235857</xdr:rowOff>
    </xdr:to>
    <xdr:sp macro="" textlink="">
      <xdr:nvSpPr>
        <xdr:cNvPr id="8" name="Bulle narrative : rectangle 7">
          <a:extLst>
            <a:ext uri="{FF2B5EF4-FFF2-40B4-BE49-F238E27FC236}">
              <a16:creationId xmlns:a16="http://schemas.microsoft.com/office/drawing/2014/main" id="{3A673B53-1E4E-49C2-BCBC-924EF134F794}"/>
            </a:ext>
          </a:extLst>
        </xdr:cNvPr>
        <xdr:cNvSpPr/>
      </xdr:nvSpPr>
      <xdr:spPr>
        <a:xfrm>
          <a:off x="1474695" y="1706282"/>
          <a:ext cx="1319306" cy="180575"/>
        </a:xfrm>
        <a:prstGeom prst="wedgeRectCallout">
          <a:avLst>
            <a:gd name="adj1" fmla="val 10686"/>
            <a:gd name="adj2" fmla="val -100245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</a:rPr>
            <a:t>à compléter</a:t>
          </a:r>
        </a:p>
      </xdr:txBody>
    </xdr:sp>
    <xdr:clientData/>
  </xdr:twoCellAnchor>
  <xdr:twoCellAnchor>
    <xdr:from>
      <xdr:col>2</xdr:col>
      <xdr:colOff>805329</xdr:colOff>
      <xdr:row>7</xdr:row>
      <xdr:rowOff>58270</xdr:rowOff>
    </xdr:from>
    <xdr:to>
      <xdr:col>3</xdr:col>
      <xdr:colOff>1029447</xdr:colOff>
      <xdr:row>7</xdr:row>
      <xdr:rowOff>235857</xdr:rowOff>
    </xdr:to>
    <xdr:sp macro="" textlink="">
      <xdr:nvSpPr>
        <xdr:cNvPr id="9" name="Bulle narrative : rectangle 8">
          <a:extLst>
            <a:ext uri="{FF2B5EF4-FFF2-40B4-BE49-F238E27FC236}">
              <a16:creationId xmlns:a16="http://schemas.microsoft.com/office/drawing/2014/main" id="{D15A10BD-5E30-4DA7-BB51-FDA67FFD710C}"/>
            </a:ext>
          </a:extLst>
        </xdr:cNvPr>
        <xdr:cNvSpPr/>
      </xdr:nvSpPr>
      <xdr:spPr>
        <a:xfrm>
          <a:off x="3272758" y="1709270"/>
          <a:ext cx="1140332" cy="177587"/>
        </a:xfrm>
        <a:prstGeom prst="wedgeRectCallout">
          <a:avLst>
            <a:gd name="adj1" fmla="val 33712"/>
            <a:gd name="adj2" fmla="val -100245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</a:rPr>
            <a:t>à compléter</a:t>
          </a:r>
        </a:p>
      </xdr:txBody>
    </xdr:sp>
    <xdr:clientData/>
  </xdr:twoCellAnchor>
  <xdr:twoCellAnchor>
    <xdr:from>
      <xdr:col>4</xdr:col>
      <xdr:colOff>23906</xdr:colOff>
      <xdr:row>7</xdr:row>
      <xdr:rowOff>83670</xdr:rowOff>
    </xdr:from>
    <xdr:to>
      <xdr:col>5</xdr:col>
      <xdr:colOff>397435</xdr:colOff>
      <xdr:row>7</xdr:row>
      <xdr:rowOff>254000</xdr:rowOff>
    </xdr:to>
    <xdr:sp macro="" textlink="">
      <xdr:nvSpPr>
        <xdr:cNvPr id="10" name="Bulle narrative : rectangle 9">
          <a:extLst>
            <a:ext uri="{FF2B5EF4-FFF2-40B4-BE49-F238E27FC236}">
              <a16:creationId xmlns:a16="http://schemas.microsoft.com/office/drawing/2014/main" id="{20121BDD-AD3B-428C-808D-B96E6B930E10}"/>
            </a:ext>
          </a:extLst>
        </xdr:cNvPr>
        <xdr:cNvSpPr/>
      </xdr:nvSpPr>
      <xdr:spPr>
        <a:xfrm>
          <a:off x="4523335" y="1734670"/>
          <a:ext cx="1135529" cy="170330"/>
        </a:xfrm>
        <a:prstGeom prst="wedgeRectCallout">
          <a:avLst>
            <a:gd name="adj1" fmla="val -34051"/>
            <a:gd name="adj2" fmla="val -113578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</a:rPr>
            <a:t>à compléter</a:t>
          </a:r>
        </a:p>
      </xdr:txBody>
    </xdr:sp>
    <xdr:clientData/>
  </xdr:twoCellAnchor>
  <xdr:twoCellAnchor>
    <xdr:from>
      <xdr:col>3</xdr:col>
      <xdr:colOff>54428</xdr:colOff>
      <xdr:row>8</xdr:row>
      <xdr:rowOff>99787</xdr:rowOff>
    </xdr:from>
    <xdr:to>
      <xdr:col>5</xdr:col>
      <xdr:colOff>145142</xdr:colOff>
      <xdr:row>8</xdr:row>
      <xdr:rowOff>317501</xdr:rowOff>
    </xdr:to>
    <xdr:sp macro="" textlink="">
      <xdr:nvSpPr>
        <xdr:cNvPr id="7" name="Bulle narrative : rectangle 9">
          <a:extLst>
            <a:ext uri="{FF2B5EF4-FFF2-40B4-BE49-F238E27FC236}">
              <a16:creationId xmlns:a16="http://schemas.microsoft.com/office/drawing/2014/main" id="{20121BDD-AD3B-428C-808D-B96E6B930E10}"/>
            </a:ext>
          </a:extLst>
        </xdr:cNvPr>
        <xdr:cNvSpPr/>
      </xdr:nvSpPr>
      <xdr:spPr>
        <a:xfrm>
          <a:off x="3438071" y="2013858"/>
          <a:ext cx="1968500" cy="217714"/>
        </a:xfrm>
        <a:prstGeom prst="wedgeRectCallout">
          <a:avLst>
            <a:gd name="adj1" fmla="val -65207"/>
            <a:gd name="adj2" fmla="val -17713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>
              <a:solidFill>
                <a:sysClr val="windowText" lastClr="000000"/>
              </a:solidFill>
            </a:rPr>
            <a:t>à compléter si besoin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2"/>
  <sheetViews>
    <sheetView tabSelected="1" zoomScale="80" zoomScaleNormal="80" workbookViewId="0">
      <selection activeCell="C9" sqref="C9"/>
    </sheetView>
  </sheetViews>
  <sheetFormatPr baseColWidth="10" defaultColWidth="0" defaultRowHeight="14.5" zeroHeight="1" x14ac:dyDescent="0.35"/>
  <cols>
    <col min="1" max="1" width="24.453125" style="1" customWidth="1"/>
    <col min="2" max="2" width="14.453125" style="1" customWidth="1"/>
    <col min="3" max="3" width="13.08984375" style="1" customWidth="1"/>
    <col min="4" max="4" width="16" style="1" customWidth="1"/>
    <col min="5" max="6" width="10.90625" style="1" customWidth="1"/>
    <col min="7" max="7" width="11.81640625" style="1" customWidth="1"/>
    <col min="8" max="8" width="20.90625" style="1" customWidth="1"/>
    <col min="9" max="9" width="3.81640625" style="1" customWidth="1"/>
    <col min="10" max="16384" width="10.90625" style="1" hidden="1"/>
  </cols>
  <sheetData>
    <row r="1" spans="1:8" ht="19.5" x14ac:dyDescent="0.35">
      <c r="A1" s="67" t="s">
        <v>42</v>
      </c>
      <c r="B1" s="67"/>
      <c r="C1" s="67"/>
      <c r="D1" s="67"/>
      <c r="E1" s="67"/>
      <c r="F1" s="67"/>
      <c r="G1" s="67"/>
      <c r="H1" s="67"/>
    </row>
    <row r="2" spans="1:8" x14ac:dyDescent="0.35"/>
    <row r="3" spans="1:8" ht="15" thickBot="1" x14ac:dyDescent="0.4">
      <c r="A3" s="63" t="s">
        <v>72</v>
      </c>
    </row>
    <row r="4" spans="1:8" ht="21" customHeight="1" thickBot="1" x14ac:dyDescent="0.4">
      <c r="A4" s="31"/>
      <c r="B4" s="68" t="s">
        <v>6</v>
      </c>
      <c r="C4" s="69"/>
      <c r="D4" s="69"/>
      <c r="E4" s="69"/>
      <c r="F4" s="69"/>
      <c r="G4" s="69"/>
      <c r="H4" s="70"/>
    </row>
    <row r="5" spans="1:8" ht="40" customHeight="1" x14ac:dyDescent="0.35">
      <c r="A5" s="57" t="s">
        <v>10</v>
      </c>
      <c r="B5" s="55" t="s">
        <v>0</v>
      </c>
      <c r="C5" s="32" t="s">
        <v>2</v>
      </c>
      <c r="D5" s="33" t="s">
        <v>73</v>
      </c>
      <c r="E5" s="32" t="s">
        <v>5</v>
      </c>
      <c r="F5" s="34" t="s">
        <v>41</v>
      </c>
      <c r="G5" s="33" t="s">
        <v>49</v>
      </c>
      <c r="H5" s="42" t="s">
        <v>9</v>
      </c>
    </row>
    <row r="6" spans="1:8" ht="21" customHeight="1" thickBot="1" x14ac:dyDescent="0.4">
      <c r="A6" s="49" t="s">
        <v>38</v>
      </c>
      <c r="B6" s="56" t="s">
        <v>28</v>
      </c>
      <c r="C6" s="44">
        <f>IFERROR(VLOOKUP(B6,Feuil2!$A$5:$D$55,2,FALSE),"")</f>
        <v>215</v>
      </c>
      <c r="D6" s="50">
        <v>30</v>
      </c>
      <c r="E6" s="50">
        <v>20</v>
      </c>
      <c r="F6" s="51">
        <f>0.0165*(C6+IF(C6&gt;282,0,VLOOKUP(C6,Feuil2!$H$9:$I$101,2,FALSE)))</f>
        <v>3.6465000000000001</v>
      </c>
      <c r="G6" s="47">
        <f>C6+D6+E6+F6</f>
        <v>268.6465</v>
      </c>
      <c r="H6" s="48">
        <f>IF(C9="",G6*7.60939,G6*7.60939*C9)</f>
        <v>2044.235990635</v>
      </c>
    </row>
    <row r="7" spans="1:8" ht="21" hidden="1" customHeight="1" x14ac:dyDescent="0.35">
      <c r="A7" s="58" t="str">
        <f>A6</f>
        <v>Grille_administrative</v>
      </c>
      <c r="B7" s="58" t="str">
        <f>B6</f>
        <v>N3</v>
      </c>
      <c r="C7" s="59">
        <f>C6</f>
        <v>215</v>
      </c>
      <c r="D7" s="58">
        <f>D6+3</f>
        <v>33</v>
      </c>
      <c r="E7" s="58">
        <f>E6</f>
        <v>20</v>
      </c>
      <c r="F7" s="60">
        <f>F6</f>
        <v>3.6465000000000001</v>
      </c>
      <c r="G7" s="61">
        <f>C7+D7+E7+F7</f>
        <v>271.6465</v>
      </c>
      <c r="H7" s="62">
        <f>+G7*7.60939</f>
        <v>2067.064160635</v>
      </c>
    </row>
    <row r="8" spans="1:8" ht="21" customHeight="1" thickBot="1" x14ac:dyDescent="0.4">
      <c r="A8" s="35"/>
      <c r="B8" s="35"/>
      <c r="C8" s="35"/>
      <c r="D8" s="35"/>
      <c r="E8" s="35"/>
      <c r="F8" s="31"/>
      <c r="G8" s="31"/>
      <c r="H8" s="31"/>
    </row>
    <row r="9" spans="1:8" ht="27" customHeight="1" thickBot="1" x14ac:dyDescent="0.4">
      <c r="A9" s="31"/>
      <c r="B9" s="65" t="s">
        <v>76</v>
      </c>
      <c r="C9" s="66">
        <v>1</v>
      </c>
      <c r="D9" s="31"/>
      <c r="E9" s="31"/>
      <c r="F9" s="31"/>
      <c r="G9" s="31"/>
      <c r="H9" s="31"/>
    </row>
    <row r="10" spans="1:8" ht="27" customHeight="1" thickBot="1" x14ac:dyDescent="0.4">
      <c r="A10" s="31"/>
      <c r="B10" s="31"/>
      <c r="C10" s="31"/>
      <c r="D10" s="31"/>
      <c r="E10" s="31"/>
      <c r="F10" s="31"/>
      <c r="G10" s="31"/>
      <c r="H10" s="31"/>
    </row>
    <row r="11" spans="1:8" ht="21" customHeight="1" x14ac:dyDescent="0.35">
      <c r="A11" s="31"/>
      <c r="B11" s="68" t="s">
        <v>7</v>
      </c>
      <c r="C11" s="69"/>
      <c r="D11" s="69"/>
      <c r="E11" s="69"/>
      <c r="F11" s="69"/>
      <c r="G11" s="69"/>
      <c r="H11" s="70"/>
    </row>
    <row r="12" spans="1:8" ht="21" customHeight="1" x14ac:dyDescent="0.35">
      <c r="A12" s="31"/>
      <c r="B12" s="41" t="s">
        <v>0</v>
      </c>
      <c r="C12" s="32" t="s">
        <v>2</v>
      </c>
      <c r="D12" s="32" t="s">
        <v>4</v>
      </c>
      <c r="E12" s="32" t="s">
        <v>5</v>
      </c>
      <c r="F12" s="36"/>
      <c r="G12" s="32" t="s">
        <v>8</v>
      </c>
      <c r="H12" s="42" t="s">
        <v>9</v>
      </c>
    </row>
    <row r="13" spans="1:8" ht="21" customHeight="1" thickBot="1" x14ac:dyDescent="0.4">
      <c r="A13" s="31"/>
      <c r="B13" s="43" t="str">
        <f>B6</f>
        <v>N3</v>
      </c>
      <c r="C13" s="44">
        <f>IFERROR(VLOOKUP(B13,Feuil2!$A$5:$D$55,4,FALSE),"")</f>
        <v>252</v>
      </c>
      <c r="D13" s="45">
        <f>IF(C13&gt;=G7-E7,0,G7-E7-C13)</f>
        <v>0</v>
      </c>
      <c r="E13" s="44">
        <f>E6</f>
        <v>20</v>
      </c>
      <c r="F13" s="46"/>
      <c r="G13" s="47">
        <f>ROUNDUP(C13+D13+E13,0)</f>
        <v>272</v>
      </c>
      <c r="H13" s="48">
        <f>IF(C9="",G13*7.60939,G13*7.60939*C9)</f>
        <v>2069.7540800000002</v>
      </c>
    </row>
    <row r="14" spans="1:8" ht="27" customHeight="1" thickBot="1" x14ac:dyDescent="0.4">
      <c r="A14" s="31"/>
      <c r="B14" s="31"/>
      <c r="C14" s="31"/>
      <c r="D14" s="31"/>
      <c r="E14" s="31"/>
      <c r="F14" s="31"/>
      <c r="G14" s="31"/>
      <c r="H14" s="31"/>
    </row>
    <row r="15" spans="1:8" ht="29" x14ac:dyDescent="0.35">
      <c r="A15" s="31"/>
      <c r="B15" s="31"/>
      <c r="C15" s="31"/>
      <c r="D15" s="31"/>
      <c r="E15" s="31"/>
      <c r="F15" s="31"/>
      <c r="G15" s="52" t="s">
        <v>74</v>
      </c>
      <c r="H15" s="64" t="s">
        <v>75</v>
      </c>
    </row>
    <row r="16" spans="1:8" ht="20.5" customHeight="1" thickBot="1" x14ac:dyDescent="0.4">
      <c r="A16" s="31"/>
      <c r="B16" s="31"/>
      <c r="C16" s="31"/>
      <c r="D16" s="31"/>
      <c r="E16" s="31"/>
      <c r="F16" s="31"/>
      <c r="G16" s="53">
        <f>IF(G13-G6&lt;0,0,G13-G6)</f>
        <v>3.3534999999999968</v>
      </c>
      <c r="H16" s="54">
        <f>IF(C9="",G16*7.60939,G16*7.60939*C9)</f>
        <v>25.518089364999977</v>
      </c>
    </row>
    <row r="17" spans="1:8" x14ac:dyDescent="0.35">
      <c r="A17" s="31"/>
      <c r="B17" s="31"/>
      <c r="C17" s="31"/>
      <c r="D17" s="31"/>
      <c r="E17" s="31"/>
      <c r="F17" s="31" t="s">
        <v>70</v>
      </c>
      <c r="G17" s="37">
        <f>G16/G6</f>
        <v>1.2482946920953732E-2</v>
      </c>
      <c r="H17" s="31"/>
    </row>
    <row r="18" spans="1:8" x14ac:dyDescent="0.35">
      <c r="A18" s="31"/>
      <c r="B18" s="31"/>
      <c r="C18" s="31"/>
      <c r="D18" s="31"/>
      <c r="E18" s="31"/>
      <c r="F18" s="31"/>
      <c r="G18" s="31"/>
      <c r="H18" s="31"/>
    </row>
    <row r="19" spans="1:8" x14ac:dyDescent="0.35">
      <c r="A19" s="31"/>
      <c r="B19" s="31"/>
      <c r="C19" s="31"/>
      <c r="D19" s="31"/>
      <c r="E19" s="31"/>
      <c r="F19" s="31"/>
      <c r="G19" s="31"/>
      <c r="H19" s="38" t="s">
        <v>71</v>
      </c>
    </row>
    <row r="20" spans="1:8" x14ac:dyDescent="0.35">
      <c r="A20" s="31"/>
      <c r="B20" s="31"/>
      <c r="C20" s="31"/>
      <c r="D20" s="39"/>
      <c r="E20" s="39"/>
      <c r="F20" s="39"/>
      <c r="G20" s="39"/>
      <c r="H20" s="40" t="str">
        <f>IF(G16=0,"","Le gain lié à la transposition de la classification disparaît au bout de "&amp;ROUND(G17/0.051*12,0)&amp;" mois")</f>
        <v>Le gain lié à la transposition de la classification disparaît au bout de 3 mois</v>
      </c>
    </row>
    <row r="21" spans="1:8" x14ac:dyDescent="0.35">
      <c r="H21" s="19"/>
    </row>
    <row r="22" spans="1:8" x14ac:dyDescent="0.35"/>
  </sheetData>
  <sheetProtection algorithmName="SHA-512" hashValue="JztCR2XaJfUsiAgGJCd+1yN6hWBI3OHtpSNjyy6sWysxylMJTMzVVYMnSH3dOLUezF9Z334oLLAs2K5re4LnrA==" saltValue="QA/CgQsAEDymePDxVysm0g==" spinCount="100000" sheet="1" objects="1" scenarios="1" selectLockedCells="1"/>
  <mergeCells count="3">
    <mergeCell ref="A1:H1"/>
    <mergeCell ref="B4:H4"/>
    <mergeCell ref="B11:H11"/>
  </mergeCells>
  <dataValidations count="2">
    <dataValidation type="list" allowBlank="1" showInputMessage="1" showErrorMessage="1" sqref="B6">
      <formula1>INDIRECT($A$6)</formula1>
    </dataValidation>
    <dataValidation type="decimal" allowBlank="1" showInputMessage="1" showErrorMessage="1" sqref="C9">
      <formula1>0</formula1>
      <formula2>1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Feuil2!$H$3:$H$6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S101"/>
  <sheetViews>
    <sheetView workbookViewId="0">
      <selection activeCell="D19" sqref="D19"/>
    </sheetView>
  </sheetViews>
  <sheetFormatPr baseColWidth="10" defaultRowHeight="14.5" x14ac:dyDescent="0.35"/>
  <cols>
    <col min="2" max="4" width="12.453125" customWidth="1"/>
    <col min="5" max="6" width="10.90625" style="4"/>
    <col min="9" max="10" width="13.453125" bestFit="1" customWidth="1"/>
    <col min="16" max="16" width="12.36328125" customWidth="1"/>
    <col min="19" max="19" width="12.7265625" customWidth="1"/>
  </cols>
  <sheetData>
    <row r="1" spans="1:19" x14ac:dyDescent="0.35">
      <c r="I1" s="26">
        <f>SUM(I3:I6)*0.59*4*14*7.60939</f>
        <v>0</v>
      </c>
      <c r="J1" s="25"/>
    </row>
    <row r="2" spans="1:19" x14ac:dyDescent="0.35">
      <c r="O2" s="4"/>
      <c r="Q2" s="21"/>
      <c r="R2" s="20"/>
    </row>
    <row r="3" spans="1:19" x14ac:dyDescent="0.35">
      <c r="A3" s="72" t="s">
        <v>36</v>
      </c>
      <c r="B3" s="72"/>
      <c r="C3" s="72"/>
      <c r="D3" s="72"/>
      <c r="H3" t="s">
        <v>38</v>
      </c>
      <c r="I3" s="23"/>
      <c r="J3" s="22"/>
      <c r="M3" s="23"/>
      <c r="N3" s="22"/>
      <c r="O3" s="24"/>
      <c r="Q3" s="20"/>
    </row>
    <row r="4" spans="1:19" x14ac:dyDescent="0.35">
      <c r="A4" s="28" t="s">
        <v>0</v>
      </c>
      <c r="B4" s="28" t="s">
        <v>2</v>
      </c>
      <c r="C4" s="28" t="s">
        <v>1</v>
      </c>
      <c r="D4" s="28" t="s">
        <v>3</v>
      </c>
      <c r="H4" t="s">
        <v>39</v>
      </c>
      <c r="I4" s="23"/>
      <c r="J4" s="22"/>
      <c r="M4" s="23"/>
      <c r="N4" s="22"/>
      <c r="O4" s="24"/>
      <c r="Q4" s="21"/>
    </row>
    <row r="5" spans="1:19" x14ac:dyDescent="0.35">
      <c r="A5" s="2" t="s">
        <v>26</v>
      </c>
      <c r="B5" s="3">
        <v>190</v>
      </c>
      <c r="C5" s="3">
        <v>222.38</v>
      </c>
      <c r="D5" s="3">
        <v>238</v>
      </c>
      <c r="H5" t="s">
        <v>68</v>
      </c>
      <c r="I5" s="23"/>
      <c r="J5" s="22"/>
      <c r="M5" s="23"/>
      <c r="N5" s="22"/>
      <c r="O5" s="24"/>
      <c r="Q5" s="21"/>
    </row>
    <row r="6" spans="1:19" x14ac:dyDescent="0.35">
      <c r="A6" s="2" t="s">
        <v>27</v>
      </c>
      <c r="B6" s="3">
        <v>198</v>
      </c>
      <c r="C6" s="3">
        <v>223.4</v>
      </c>
      <c r="D6" s="3">
        <v>242</v>
      </c>
      <c r="H6" t="s">
        <v>69</v>
      </c>
      <c r="I6" s="23"/>
      <c r="J6" s="22"/>
    </row>
    <row r="7" spans="1:19" x14ac:dyDescent="0.35">
      <c r="A7" s="2" t="s">
        <v>28</v>
      </c>
      <c r="B7" s="3">
        <v>215</v>
      </c>
      <c r="C7" s="3">
        <v>237.65</v>
      </c>
      <c r="D7" s="3">
        <v>252</v>
      </c>
      <c r="G7" s="20"/>
    </row>
    <row r="8" spans="1:19" x14ac:dyDescent="0.35">
      <c r="A8" s="2" t="s">
        <v>29</v>
      </c>
      <c r="B8" s="3">
        <v>240</v>
      </c>
      <c r="C8" s="3">
        <v>252.03</v>
      </c>
      <c r="D8" s="3">
        <v>264</v>
      </c>
      <c r="G8" s="20"/>
      <c r="H8" s="71" t="s">
        <v>40</v>
      </c>
      <c r="I8" s="71"/>
      <c r="K8" s="71" t="s">
        <v>46</v>
      </c>
      <c r="L8" s="71"/>
      <c r="M8" s="71"/>
    </row>
    <row r="9" spans="1:19" x14ac:dyDescent="0.35">
      <c r="A9" s="2" t="s">
        <v>30</v>
      </c>
      <c r="B9" s="3">
        <v>260</v>
      </c>
      <c r="C9" s="3">
        <v>266.32</v>
      </c>
      <c r="D9" s="3">
        <v>290</v>
      </c>
      <c r="G9" s="20"/>
      <c r="H9" s="18">
        <v>190</v>
      </c>
      <c r="I9" s="18">
        <v>15</v>
      </c>
      <c r="K9" s="29" t="s">
        <v>43</v>
      </c>
      <c r="L9" s="29" t="s">
        <v>44</v>
      </c>
      <c r="M9" s="29" t="s">
        <v>45</v>
      </c>
      <c r="O9" s="71" t="s">
        <v>48</v>
      </c>
      <c r="P9" s="71"/>
      <c r="Q9" s="71"/>
      <c r="R9" s="71"/>
      <c r="S9" s="71"/>
    </row>
    <row r="10" spans="1:19" x14ac:dyDescent="0.35">
      <c r="A10" s="2" t="s">
        <v>31</v>
      </c>
      <c r="B10" s="3">
        <v>285</v>
      </c>
      <c r="C10" s="3">
        <v>289.7</v>
      </c>
      <c r="D10" s="3">
        <v>305</v>
      </c>
      <c r="G10" s="20"/>
      <c r="H10" s="18">
        <v>191</v>
      </c>
      <c r="I10" s="18">
        <v>14</v>
      </c>
      <c r="K10" s="17">
        <v>0</v>
      </c>
      <c r="L10" s="17">
        <v>221.99</v>
      </c>
      <c r="M10" s="18">
        <v>14</v>
      </c>
      <c r="O10" s="28" t="s">
        <v>0</v>
      </c>
      <c r="P10" s="28" t="s">
        <v>2</v>
      </c>
      <c r="Q10" s="28" t="s">
        <v>40</v>
      </c>
      <c r="R10" s="30">
        <v>1.6500000000000001E-2</v>
      </c>
      <c r="S10" s="28" t="s">
        <v>47</v>
      </c>
    </row>
    <row r="11" spans="1:19" x14ac:dyDescent="0.35">
      <c r="A11" s="2" t="s">
        <v>32</v>
      </c>
      <c r="B11" s="3">
        <v>315</v>
      </c>
      <c r="C11" s="3">
        <v>320.2</v>
      </c>
      <c r="D11" s="3">
        <v>345</v>
      </c>
      <c r="G11" s="20"/>
      <c r="H11" s="18">
        <v>192</v>
      </c>
      <c r="I11" s="18">
        <v>13</v>
      </c>
      <c r="K11" s="17">
        <v>222</v>
      </c>
      <c r="L11" s="17">
        <v>225.99</v>
      </c>
      <c r="M11" s="18">
        <v>13</v>
      </c>
      <c r="O11" s="14" t="s">
        <v>26</v>
      </c>
      <c r="P11" s="15">
        <v>190</v>
      </c>
      <c r="Q11" s="15">
        <v>29</v>
      </c>
      <c r="R11" s="16">
        <v>3.38</v>
      </c>
      <c r="S11" s="15">
        <v>16</v>
      </c>
    </row>
    <row r="12" spans="1:19" x14ac:dyDescent="0.35">
      <c r="A12" s="2" t="s">
        <v>33</v>
      </c>
      <c r="B12" s="3">
        <v>360</v>
      </c>
      <c r="C12" s="3">
        <v>365.9</v>
      </c>
      <c r="D12" s="3">
        <v>380</v>
      </c>
      <c r="G12" s="20"/>
      <c r="H12" s="18">
        <v>193</v>
      </c>
      <c r="I12" s="18">
        <v>12</v>
      </c>
      <c r="K12" s="17">
        <v>226</v>
      </c>
      <c r="L12" s="17">
        <v>227.99</v>
      </c>
      <c r="M12" s="18">
        <v>12</v>
      </c>
      <c r="O12" s="14" t="s">
        <v>27</v>
      </c>
      <c r="P12" s="15">
        <v>198</v>
      </c>
      <c r="Q12" s="15">
        <v>22</v>
      </c>
      <c r="R12" s="16">
        <v>3.4</v>
      </c>
      <c r="S12" s="15">
        <v>19</v>
      </c>
    </row>
    <row r="13" spans="1:19" x14ac:dyDescent="0.35">
      <c r="A13" s="2" t="s">
        <v>34</v>
      </c>
      <c r="B13" s="3">
        <v>400</v>
      </c>
      <c r="C13" s="3">
        <v>406.6</v>
      </c>
      <c r="D13" s="3">
        <v>420</v>
      </c>
      <c r="G13" s="20"/>
      <c r="H13" s="18">
        <v>194</v>
      </c>
      <c r="I13" s="18">
        <v>11</v>
      </c>
      <c r="K13" s="17">
        <v>228</v>
      </c>
      <c r="L13" s="17">
        <v>229.99</v>
      </c>
      <c r="M13" s="18">
        <v>11</v>
      </c>
      <c r="O13" s="14" t="s">
        <v>28</v>
      </c>
      <c r="P13" s="15">
        <v>215</v>
      </c>
      <c r="Q13" s="15">
        <v>19</v>
      </c>
      <c r="R13" s="16">
        <v>3.65</v>
      </c>
      <c r="S13" s="15">
        <v>14</v>
      </c>
    </row>
    <row r="14" spans="1:19" x14ac:dyDescent="0.35">
      <c r="A14" s="2" t="s">
        <v>35</v>
      </c>
      <c r="B14" s="3">
        <v>430</v>
      </c>
      <c r="C14" s="3">
        <v>437.1</v>
      </c>
      <c r="D14" s="3">
        <v>460</v>
      </c>
      <c r="G14" s="20"/>
      <c r="H14" s="18">
        <v>195</v>
      </c>
      <c r="I14" s="18">
        <v>10</v>
      </c>
      <c r="K14" s="17">
        <v>230</v>
      </c>
      <c r="L14" s="17">
        <v>231.99</v>
      </c>
      <c r="M14" s="18">
        <v>10</v>
      </c>
      <c r="O14" s="14" t="s">
        <v>29</v>
      </c>
      <c r="P14" s="15">
        <v>240</v>
      </c>
      <c r="Q14" s="15">
        <v>8</v>
      </c>
      <c r="R14" s="16">
        <v>4.03</v>
      </c>
      <c r="S14" s="15">
        <v>12</v>
      </c>
    </row>
    <row r="15" spans="1:19" x14ac:dyDescent="0.35">
      <c r="A15" s="1"/>
      <c r="B15" s="1"/>
      <c r="C15" s="1"/>
      <c r="D15" s="1"/>
      <c r="H15" s="18">
        <v>196</v>
      </c>
      <c r="I15" s="18">
        <v>9</v>
      </c>
      <c r="K15" s="17">
        <v>232</v>
      </c>
      <c r="L15" s="17">
        <v>235.99</v>
      </c>
      <c r="M15" s="18">
        <v>9</v>
      </c>
      <c r="O15" s="14" t="s">
        <v>30</v>
      </c>
      <c r="P15" s="15">
        <v>260</v>
      </c>
      <c r="Q15" s="15">
        <v>2</v>
      </c>
      <c r="R15" s="16">
        <v>4.32</v>
      </c>
      <c r="S15" s="15">
        <v>24</v>
      </c>
    </row>
    <row r="16" spans="1:19" x14ac:dyDescent="0.35">
      <c r="A16" s="72" t="s">
        <v>37</v>
      </c>
      <c r="B16" s="72"/>
      <c r="C16" s="72"/>
      <c r="D16" s="72"/>
      <c r="H16" s="18">
        <v>197</v>
      </c>
      <c r="I16" s="18">
        <v>8</v>
      </c>
      <c r="K16" s="17">
        <v>236</v>
      </c>
      <c r="L16" s="17">
        <v>237.99</v>
      </c>
      <c r="M16" s="18">
        <v>8</v>
      </c>
      <c r="O16" s="14" t="s">
        <v>31</v>
      </c>
      <c r="P16" s="15">
        <v>285</v>
      </c>
      <c r="Q16" s="15">
        <v>0</v>
      </c>
      <c r="R16" s="16">
        <v>4.7</v>
      </c>
      <c r="S16" s="15">
        <v>15</v>
      </c>
    </row>
    <row r="17" spans="1:19" x14ac:dyDescent="0.35">
      <c r="A17" s="28" t="s">
        <v>0</v>
      </c>
      <c r="B17" s="28" t="s">
        <v>2</v>
      </c>
      <c r="C17" s="28" t="s">
        <v>1</v>
      </c>
      <c r="D17" s="28" t="s">
        <v>3</v>
      </c>
      <c r="H17" s="18">
        <v>198</v>
      </c>
      <c r="I17" s="18">
        <v>8</v>
      </c>
      <c r="K17" s="17">
        <v>238</v>
      </c>
      <c r="L17" s="17">
        <v>240.99</v>
      </c>
      <c r="M17" s="18">
        <v>7</v>
      </c>
      <c r="O17" s="14" t="s">
        <v>32</v>
      </c>
      <c r="P17" s="15">
        <v>315</v>
      </c>
      <c r="Q17" s="15">
        <v>0</v>
      </c>
      <c r="R17" s="16">
        <v>5.2</v>
      </c>
      <c r="S17" s="15">
        <v>25</v>
      </c>
    </row>
    <row r="18" spans="1:19" x14ac:dyDescent="0.35">
      <c r="A18" s="2" t="s">
        <v>11</v>
      </c>
      <c r="B18" s="3">
        <v>215</v>
      </c>
      <c r="C18" s="3">
        <v>238</v>
      </c>
      <c r="D18" s="3">
        <v>252</v>
      </c>
      <c r="H18" s="18">
        <v>199</v>
      </c>
      <c r="I18" s="18">
        <v>7</v>
      </c>
      <c r="K18" s="17">
        <v>241</v>
      </c>
      <c r="L18" s="17">
        <v>243.99</v>
      </c>
      <c r="M18" s="18">
        <v>6</v>
      </c>
      <c r="O18" s="14" t="s">
        <v>33</v>
      </c>
      <c r="P18" s="15">
        <v>360</v>
      </c>
      <c r="Q18" s="15">
        <v>0</v>
      </c>
      <c r="R18" s="16">
        <v>5.94</v>
      </c>
      <c r="S18" s="15">
        <v>14</v>
      </c>
    </row>
    <row r="19" spans="1:19" x14ac:dyDescent="0.35">
      <c r="A19" s="2" t="s">
        <v>12</v>
      </c>
      <c r="B19" s="3">
        <v>240</v>
      </c>
      <c r="C19" s="3">
        <v>252</v>
      </c>
      <c r="D19" s="3">
        <v>264</v>
      </c>
      <c r="H19" s="18">
        <v>200</v>
      </c>
      <c r="I19" s="18">
        <v>7</v>
      </c>
      <c r="K19" s="17">
        <v>244</v>
      </c>
      <c r="L19" s="17">
        <v>246.99</v>
      </c>
      <c r="M19" s="18">
        <v>5</v>
      </c>
      <c r="O19" s="14" t="s">
        <v>34</v>
      </c>
      <c r="P19" s="15">
        <v>400</v>
      </c>
      <c r="Q19" s="15">
        <v>0</v>
      </c>
      <c r="R19" s="16">
        <v>6.6</v>
      </c>
      <c r="S19" s="15">
        <v>13</v>
      </c>
    </row>
    <row r="20" spans="1:19" x14ac:dyDescent="0.35">
      <c r="A20" s="2" t="s">
        <v>13</v>
      </c>
      <c r="B20" s="3">
        <v>260</v>
      </c>
      <c r="C20" s="3">
        <v>266</v>
      </c>
      <c r="D20" s="3">
        <v>277</v>
      </c>
      <c r="H20" s="18">
        <v>201</v>
      </c>
      <c r="I20" s="18">
        <v>7</v>
      </c>
      <c r="K20" s="17">
        <v>247</v>
      </c>
      <c r="L20" s="17">
        <v>248.99</v>
      </c>
      <c r="M20" s="18">
        <v>4</v>
      </c>
      <c r="O20" s="14" t="s">
        <v>35</v>
      </c>
      <c r="P20" s="15">
        <v>430</v>
      </c>
      <c r="Q20" s="15">
        <v>0</v>
      </c>
      <c r="R20" s="16">
        <v>7.1</v>
      </c>
      <c r="S20" s="15">
        <v>23</v>
      </c>
    </row>
    <row r="21" spans="1:19" x14ac:dyDescent="0.35">
      <c r="A21" s="2" t="s">
        <v>14</v>
      </c>
      <c r="B21" s="3">
        <v>260</v>
      </c>
      <c r="C21" s="3">
        <v>266</v>
      </c>
      <c r="D21" s="3">
        <v>290</v>
      </c>
      <c r="H21" s="18">
        <v>202</v>
      </c>
      <c r="I21" s="18">
        <v>7</v>
      </c>
      <c r="K21" s="17">
        <v>249</v>
      </c>
      <c r="L21" s="17">
        <v>251.99</v>
      </c>
      <c r="M21" s="18">
        <v>3</v>
      </c>
      <c r="O21" s="8" t="s">
        <v>11</v>
      </c>
      <c r="P21" s="9">
        <v>215</v>
      </c>
      <c r="Q21" s="9">
        <v>29</v>
      </c>
      <c r="R21" s="10">
        <v>3.38</v>
      </c>
      <c r="S21" s="9">
        <v>14</v>
      </c>
    </row>
    <row r="22" spans="1:19" x14ac:dyDescent="0.35">
      <c r="A22" s="2" t="s">
        <v>15</v>
      </c>
      <c r="B22" s="3">
        <v>291</v>
      </c>
      <c r="C22" s="3">
        <v>296</v>
      </c>
      <c r="D22" s="3">
        <v>305</v>
      </c>
      <c r="H22" s="18">
        <v>203</v>
      </c>
      <c r="I22" s="18">
        <v>7</v>
      </c>
      <c r="K22" s="17">
        <v>252</v>
      </c>
      <c r="L22" s="17">
        <v>255</v>
      </c>
      <c r="M22" s="18">
        <v>2</v>
      </c>
      <c r="O22" s="8" t="s">
        <v>12</v>
      </c>
      <c r="P22" s="9">
        <v>240</v>
      </c>
      <c r="Q22" s="9">
        <v>8</v>
      </c>
      <c r="R22" s="10">
        <v>4.03</v>
      </c>
      <c r="S22" s="9">
        <v>12</v>
      </c>
    </row>
    <row r="23" spans="1:19" x14ac:dyDescent="0.35">
      <c r="A23" s="2" t="s">
        <v>16</v>
      </c>
      <c r="B23" s="3">
        <v>323</v>
      </c>
      <c r="C23" s="3">
        <v>328</v>
      </c>
      <c r="D23" s="3">
        <v>355</v>
      </c>
      <c r="H23" s="18">
        <v>204</v>
      </c>
      <c r="I23" s="18">
        <v>7</v>
      </c>
      <c r="K23" s="17">
        <v>255.001</v>
      </c>
      <c r="L23" s="17">
        <v>10000</v>
      </c>
      <c r="M23" s="18">
        <v>0</v>
      </c>
      <c r="O23" s="8" t="s">
        <v>13</v>
      </c>
      <c r="P23" s="9">
        <v>260</v>
      </c>
      <c r="Q23" s="9">
        <v>2</v>
      </c>
      <c r="R23" s="10">
        <v>4.32</v>
      </c>
      <c r="S23" s="9">
        <v>11</v>
      </c>
    </row>
    <row r="24" spans="1:19" x14ac:dyDescent="0.35">
      <c r="A24" s="2" t="s">
        <v>17</v>
      </c>
      <c r="B24" s="3">
        <v>338</v>
      </c>
      <c r="C24" s="3">
        <v>344</v>
      </c>
      <c r="D24" s="3">
        <v>370</v>
      </c>
      <c r="H24" s="18">
        <v>205</v>
      </c>
      <c r="I24" s="18">
        <v>7</v>
      </c>
      <c r="O24" s="8" t="s">
        <v>14</v>
      </c>
      <c r="P24" s="9">
        <v>260</v>
      </c>
      <c r="Q24" s="9">
        <v>2</v>
      </c>
      <c r="R24" s="10">
        <v>4.32</v>
      </c>
      <c r="S24" s="9">
        <v>24</v>
      </c>
    </row>
    <row r="25" spans="1:19" x14ac:dyDescent="0.35">
      <c r="A25" s="2" t="s">
        <v>18</v>
      </c>
      <c r="B25" s="3">
        <v>352</v>
      </c>
      <c r="C25" s="3">
        <v>358</v>
      </c>
      <c r="D25" s="3">
        <v>385</v>
      </c>
      <c r="H25" s="18">
        <v>206</v>
      </c>
      <c r="I25" s="18">
        <v>7</v>
      </c>
      <c r="O25" s="8" t="s">
        <v>15</v>
      </c>
      <c r="P25" s="9">
        <v>291</v>
      </c>
      <c r="Q25" s="9">
        <v>2</v>
      </c>
      <c r="R25" s="10">
        <v>4.8</v>
      </c>
      <c r="S25" s="9">
        <v>9</v>
      </c>
    </row>
    <row r="26" spans="1:19" x14ac:dyDescent="0.35">
      <c r="A26" s="2" t="s">
        <v>19</v>
      </c>
      <c r="B26" s="3">
        <v>382</v>
      </c>
      <c r="C26" s="3">
        <v>388</v>
      </c>
      <c r="D26" s="3">
        <v>403</v>
      </c>
      <c r="H26" s="18">
        <v>207</v>
      </c>
      <c r="I26" s="18">
        <v>7</v>
      </c>
      <c r="O26" s="8" t="s">
        <v>16</v>
      </c>
      <c r="P26" s="9">
        <v>323</v>
      </c>
      <c r="Q26" s="9">
        <v>0</v>
      </c>
      <c r="R26" s="10">
        <v>5.33</v>
      </c>
      <c r="S26" s="9">
        <v>27</v>
      </c>
    </row>
    <row r="27" spans="1:19" x14ac:dyDescent="0.35">
      <c r="A27" s="2" t="s">
        <v>20</v>
      </c>
      <c r="B27" s="3">
        <v>397</v>
      </c>
      <c r="C27" s="3">
        <v>404</v>
      </c>
      <c r="D27" s="3">
        <v>420</v>
      </c>
      <c r="H27" s="18">
        <v>208</v>
      </c>
      <c r="I27" s="18">
        <v>7</v>
      </c>
      <c r="O27" s="8" t="s">
        <v>17</v>
      </c>
      <c r="P27" s="9">
        <v>338</v>
      </c>
      <c r="Q27" s="9">
        <v>0</v>
      </c>
      <c r="R27" s="10">
        <v>5.58</v>
      </c>
      <c r="S27" s="9">
        <v>26</v>
      </c>
    </row>
    <row r="28" spans="1:19" x14ac:dyDescent="0.35">
      <c r="A28" s="2" t="s">
        <v>21</v>
      </c>
      <c r="B28" s="3">
        <v>458</v>
      </c>
      <c r="C28" s="3">
        <v>466</v>
      </c>
      <c r="D28" s="3">
        <v>490</v>
      </c>
      <c r="H28" s="18">
        <v>209</v>
      </c>
      <c r="I28" s="18">
        <v>7</v>
      </c>
      <c r="O28" s="8" t="s">
        <v>18</v>
      </c>
      <c r="P28" s="9">
        <v>352</v>
      </c>
      <c r="Q28" s="9">
        <v>0</v>
      </c>
      <c r="R28" s="10">
        <v>5.81</v>
      </c>
      <c r="S28" s="9">
        <v>27</v>
      </c>
    </row>
    <row r="29" spans="1:19" x14ac:dyDescent="0.35">
      <c r="A29" s="2" t="s">
        <v>22</v>
      </c>
      <c r="B29" s="3">
        <v>570</v>
      </c>
      <c r="C29" s="3">
        <v>579</v>
      </c>
      <c r="D29" s="3">
        <v>610</v>
      </c>
      <c r="H29" s="18">
        <v>210</v>
      </c>
      <c r="I29" s="18">
        <v>6</v>
      </c>
      <c r="O29" s="8" t="s">
        <v>19</v>
      </c>
      <c r="P29" s="9">
        <v>382</v>
      </c>
      <c r="Q29" s="9">
        <v>0</v>
      </c>
      <c r="R29" s="10">
        <v>6.3</v>
      </c>
      <c r="S29" s="9">
        <v>15</v>
      </c>
    </row>
    <row r="30" spans="1:19" x14ac:dyDescent="0.35">
      <c r="A30" s="2" t="s">
        <v>23</v>
      </c>
      <c r="B30" s="3">
        <v>618</v>
      </c>
      <c r="C30" s="3">
        <v>628</v>
      </c>
      <c r="D30" s="3">
        <v>655</v>
      </c>
      <c r="H30" s="18">
        <v>211</v>
      </c>
      <c r="I30" s="18">
        <v>6</v>
      </c>
      <c r="O30" s="8" t="s">
        <v>20</v>
      </c>
      <c r="P30" s="9">
        <v>397</v>
      </c>
      <c r="Q30" s="9">
        <v>0</v>
      </c>
      <c r="R30" s="10">
        <v>6.55</v>
      </c>
      <c r="S30" s="9">
        <v>16</v>
      </c>
    </row>
    <row r="31" spans="1:19" x14ac:dyDescent="0.35">
      <c r="A31" s="2" t="s">
        <v>24</v>
      </c>
      <c r="B31" s="3">
        <v>668</v>
      </c>
      <c r="C31" s="3">
        <v>679</v>
      </c>
      <c r="D31" s="3">
        <v>700</v>
      </c>
      <c r="H31" s="18">
        <v>212</v>
      </c>
      <c r="I31" s="18">
        <v>6</v>
      </c>
      <c r="O31" s="8" t="s">
        <v>21</v>
      </c>
      <c r="P31" s="9">
        <v>458</v>
      </c>
      <c r="Q31" s="9">
        <v>0</v>
      </c>
      <c r="R31" s="10">
        <v>7.56</v>
      </c>
      <c r="S31" s="9">
        <v>24</v>
      </c>
    </row>
    <row r="32" spans="1:19" x14ac:dyDescent="0.35">
      <c r="A32" s="2" t="s">
        <v>25</v>
      </c>
      <c r="B32" s="3">
        <v>700</v>
      </c>
      <c r="C32" s="3">
        <v>712</v>
      </c>
      <c r="D32" s="3">
        <v>735</v>
      </c>
      <c r="H32" s="18">
        <v>213</v>
      </c>
      <c r="I32" s="18">
        <v>6</v>
      </c>
      <c r="O32" s="8" t="s">
        <v>22</v>
      </c>
      <c r="P32" s="9">
        <v>570</v>
      </c>
      <c r="Q32" s="9">
        <v>0</v>
      </c>
      <c r="R32" s="10">
        <v>9.41</v>
      </c>
      <c r="S32" s="9">
        <v>31</v>
      </c>
    </row>
    <row r="33" spans="1:19" x14ac:dyDescent="0.35">
      <c r="H33" s="18">
        <v>214</v>
      </c>
      <c r="I33" s="18">
        <v>6</v>
      </c>
      <c r="O33" s="8" t="s">
        <v>23</v>
      </c>
      <c r="P33" s="9">
        <v>618</v>
      </c>
      <c r="Q33" s="9">
        <v>0</v>
      </c>
      <c r="R33" s="10">
        <v>10.199999999999999</v>
      </c>
      <c r="S33" s="9">
        <v>27</v>
      </c>
    </row>
    <row r="34" spans="1:19" x14ac:dyDescent="0.35">
      <c r="A34" s="72" t="s">
        <v>50</v>
      </c>
      <c r="B34" s="72"/>
      <c r="C34" s="72"/>
      <c r="D34" s="72"/>
      <c r="H34" s="18">
        <v>215</v>
      </c>
      <c r="I34" s="18">
        <v>6</v>
      </c>
      <c r="O34" s="8" t="s">
        <v>24</v>
      </c>
      <c r="P34" s="9">
        <v>668</v>
      </c>
      <c r="Q34" s="9">
        <v>0</v>
      </c>
      <c r="R34" s="10">
        <v>11.02</v>
      </c>
      <c r="S34" s="9">
        <v>21</v>
      </c>
    </row>
    <row r="35" spans="1:19" x14ac:dyDescent="0.35">
      <c r="A35" s="28" t="s">
        <v>0</v>
      </c>
      <c r="B35" s="28" t="s">
        <v>2</v>
      </c>
      <c r="C35" s="28" t="s">
        <v>1</v>
      </c>
      <c r="D35" s="28" t="s">
        <v>3</v>
      </c>
      <c r="H35" s="18">
        <v>216</v>
      </c>
      <c r="I35" s="18">
        <v>6</v>
      </c>
      <c r="O35" s="8" t="s">
        <v>25</v>
      </c>
      <c r="P35" s="9">
        <v>700</v>
      </c>
      <c r="Q35" s="9">
        <v>0</v>
      </c>
      <c r="R35" s="10">
        <v>11.55</v>
      </c>
      <c r="S35" s="9">
        <v>23</v>
      </c>
    </row>
    <row r="36" spans="1:19" x14ac:dyDescent="0.35">
      <c r="A36" s="2" t="s">
        <v>51</v>
      </c>
      <c r="B36" s="3">
        <v>190</v>
      </c>
      <c r="C36" s="3">
        <v>222</v>
      </c>
      <c r="D36" s="3">
        <v>238</v>
      </c>
      <c r="H36" s="18">
        <v>217</v>
      </c>
      <c r="I36" s="18">
        <v>6</v>
      </c>
      <c r="O36" s="11" t="s">
        <v>51</v>
      </c>
      <c r="P36" s="12">
        <v>190</v>
      </c>
      <c r="Q36" s="12">
        <v>29</v>
      </c>
      <c r="R36" s="13">
        <v>3.38</v>
      </c>
      <c r="S36" s="12">
        <v>16</v>
      </c>
    </row>
    <row r="37" spans="1:19" x14ac:dyDescent="0.35">
      <c r="A37" s="2" t="s">
        <v>52</v>
      </c>
      <c r="B37" s="3">
        <v>198</v>
      </c>
      <c r="C37" s="3">
        <v>223</v>
      </c>
      <c r="D37" s="3">
        <v>242</v>
      </c>
      <c r="H37" s="18">
        <v>218</v>
      </c>
      <c r="I37" s="18">
        <v>6</v>
      </c>
      <c r="O37" s="11" t="s">
        <v>52</v>
      </c>
      <c r="P37" s="12">
        <v>198</v>
      </c>
      <c r="Q37" s="12">
        <v>22</v>
      </c>
      <c r="R37" s="13">
        <v>3.4</v>
      </c>
      <c r="S37" s="12">
        <v>19</v>
      </c>
    </row>
    <row r="38" spans="1:19" x14ac:dyDescent="0.35">
      <c r="A38" s="2" t="s">
        <v>53</v>
      </c>
      <c r="B38" s="3">
        <v>215</v>
      </c>
      <c r="C38" s="3">
        <v>238</v>
      </c>
      <c r="D38" s="3">
        <v>252</v>
      </c>
      <c r="H38" s="18">
        <v>219</v>
      </c>
      <c r="I38" s="18">
        <v>6</v>
      </c>
      <c r="O38" s="11" t="s">
        <v>53</v>
      </c>
      <c r="P38" s="12">
        <v>215</v>
      </c>
      <c r="Q38" s="12">
        <v>19</v>
      </c>
      <c r="R38" s="13">
        <v>3.65</v>
      </c>
      <c r="S38" s="12">
        <v>14</v>
      </c>
    </row>
    <row r="39" spans="1:19" x14ac:dyDescent="0.35">
      <c r="A39" s="2" t="s">
        <v>54</v>
      </c>
      <c r="B39" s="3">
        <v>240</v>
      </c>
      <c r="C39" s="3">
        <v>252</v>
      </c>
      <c r="D39" s="3">
        <v>264</v>
      </c>
      <c r="H39" s="18">
        <v>220</v>
      </c>
      <c r="I39" s="18">
        <v>6</v>
      </c>
      <c r="O39" s="11" t="s">
        <v>54</v>
      </c>
      <c r="P39" s="12">
        <v>240</v>
      </c>
      <c r="Q39" s="12">
        <v>8</v>
      </c>
      <c r="R39" s="13">
        <v>4.03</v>
      </c>
      <c r="S39" s="12">
        <v>12</v>
      </c>
    </row>
    <row r="40" spans="1:19" x14ac:dyDescent="0.35">
      <c r="A40" s="2" t="s">
        <v>55</v>
      </c>
      <c r="B40" s="3">
        <v>285</v>
      </c>
      <c r="C40" s="3">
        <v>290</v>
      </c>
      <c r="D40" s="3">
        <v>305</v>
      </c>
      <c r="H40" s="18">
        <v>221</v>
      </c>
      <c r="I40" s="18">
        <v>6</v>
      </c>
      <c r="O40" s="11" t="s">
        <v>55</v>
      </c>
      <c r="P40" s="12">
        <v>285</v>
      </c>
      <c r="Q40" s="12">
        <v>0</v>
      </c>
      <c r="R40" s="13">
        <v>4.7</v>
      </c>
      <c r="S40" s="12">
        <v>15</v>
      </c>
    </row>
    <row r="41" spans="1:19" x14ac:dyDescent="0.35">
      <c r="A41" s="2" t="s">
        <v>56</v>
      </c>
      <c r="B41" s="3">
        <v>300</v>
      </c>
      <c r="C41" s="3">
        <v>305</v>
      </c>
      <c r="D41" s="3">
        <v>320</v>
      </c>
      <c r="F41" s="27"/>
      <c r="H41" s="18">
        <v>222</v>
      </c>
      <c r="I41" s="18">
        <v>5</v>
      </c>
      <c r="O41" s="11" t="s">
        <v>56</v>
      </c>
      <c r="P41" s="12">
        <v>300</v>
      </c>
      <c r="Q41" s="12">
        <v>0</v>
      </c>
      <c r="R41" s="13">
        <v>4.95</v>
      </c>
      <c r="S41" s="12">
        <v>15</v>
      </c>
    </row>
    <row r="42" spans="1:19" x14ac:dyDescent="0.35">
      <c r="A42" s="2" t="s">
        <v>57</v>
      </c>
      <c r="B42" s="3">
        <v>345</v>
      </c>
      <c r="C42" s="3">
        <v>351</v>
      </c>
      <c r="D42" s="3">
        <v>375</v>
      </c>
      <c r="H42" s="18">
        <v>223</v>
      </c>
      <c r="I42" s="18">
        <v>5</v>
      </c>
      <c r="O42" s="11" t="s">
        <v>57</v>
      </c>
      <c r="P42" s="12">
        <v>345</v>
      </c>
      <c r="Q42" s="12">
        <v>0</v>
      </c>
      <c r="R42" s="13">
        <v>5.69</v>
      </c>
      <c r="S42" s="12">
        <v>24</v>
      </c>
    </row>
    <row r="43" spans="1:19" x14ac:dyDescent="0.35">
      <c r="A43" s="2" t="s">
        <v>58</v>
      </c>
      <c r="B43" s="3">
        <v>385</v>
      </c>
      <c r="C43" s="3">
        <v>391</v>
      </c>
      <c r="D43" s="3">
        <v>410</v>
      </c>
      <c r="H43" s="18">
        <v>224</v>
      </c>
      <c r="I43" s="18">
        <v>5</v>
      </c>
      <c r="O43" s="11" t="s">
        <v>58</v>
      </c>
      <c r="P43" s="12">
        <v>385</v>
      </c>
      <c r="Q43" s="12">
        <v>0</v>
      </c>
      <c r="R43" s="13">
        <v>6.35</v>
      </c>
      <c r="S43" s="12">
        <v>19</v>
      </c>
    </row>
    <row r="44" spans="1:19" x14ac:dyDescent="0.35">
      <c r="A44" s="2" t="s">
        <v>59</v>
      </c>
      <c r="B44" s="3">
        <v>410</v>
      </c>
      <c r="C44" s="3">
        <v>417</v>
      </c>
      <c r="D44" s="3">
        <v>425</v>
      </c>
      <c r="H44" s="18">
        <v>225</v>
      </c>
      <c r="I44" s="18">
        <v>5</v>
      </c>
      <c r="O44" s="11" t="s">
        <v>59</v>
      </c>
      <c r="P44" s="12">
        <v>410</v>
      </c>
      <c r="Q44" s="12">
        <v>0</v>
      </c>
      <c r="R44" s="13">
        <v>6.77</v>
      </c>
      <c r="S44" s="12">
        <v>8</v>
      </c>
    </row>
    <row r="45" spans="1:19" x14ac:dyDescent="0.35">
      <c r="A45" s="2" t="s">
        <v>60</v>
      </c>
      <c r="B45" s="3">
        <v>605</v>
      </c>
      <c r="C45" s="3">
        <v>615</v>
      </c>
      <c r="D45" s="3">
        <v>625</v>
      </c>
      <c r="H45" s="18">
        <v>226</v>
      </c>
      <c r="I45" s="18">
        <v>5</v>
      </c>
      <c r="O45" s="11" t="s">
        <v>60</v>
      </c>
      <c r="P45" s="12">
        <v>605</v>
      </c>
      <c r="Q45" s="12">
        <v>0</v>
      </c>
      <c r="R45" s="13">
        <v>9.98</v>
      </c>
      <c r="S45" s="12">
        <v>10</v>
      </c>
    </row>
    <row r="46" spans="1:19" x14ac:dyDescent="0.35">
      <c r="A46" s="2" t="s">
        <v>61</v>
      </c>
      <c r="B46" s="3">
        <v>690</v>
      </c>
      <c r="C46" s="3">
        <v>701</v>
      </c>
      <c r="D46" s="3">
        <v>715</v>
      </c>
      <c r="H46" s="18">
        <v>227</v>
      </c>
      <c r="I46" s="18">
        <v>5</v>
      </c>
      <c r="O46" s="11" t="s">
        <v>61</v>
      </c>
      <c r="P46" s="12">
        <v>690</v>
      </c>
      <c r="Q46" s="12">
        <v>0</v>
      </c>
      <c r="R46" s="13">
        <v>11.39</v>
      </c>
      <c r="S46" s="12">
        <v>14</v>
      </c>
    </row>
    <row r="47" spans="1:19" x14ac:dyDescent="0.35">
      <c r="A47" s="2" t="s">
        <v>62</v>
      </c>
      <c r="B47" s="3">
        <v>725</v>
      </c>
      <c r="C47" s="3">
        <v>737</v>
      </c>
      <c r="D47" s="3">
        <v>750</v>
      </c>
      <c r="H47" s="18">
        <v>228</v>
      </c>
      <c r="I47" s="18">
        <v>5</v>
      </c>
      <c r="O47" s="11" t="s">
        <v>62</v>
      </c>
      <c r="P47" s="12">
        <v>725</v>
      </c>
      <c r="Q47" s="12">
        <v>0</v>
      </c>
      <c r="R47" s="13">
        <v>11.96</v>
      </c>
      <c r="S47" s="12">
        <v>13</v>
      </c>
    </row>
    <row r="48" spans="1:19" x14ac:dyDescent="0.35">
      <c r="E48"/>
      <c r="H48" s="18">
        <v>229</v>
      </c>
      <c r="I48" s="18">
        <v>5</v>
      </c>
      <c r="O48" s="5" t="s">
        <v>64</v>
      </c>
      <c r="P48" s="6">
        <v>570</v>
      </c>
      <c r="Q48" s="6">
        <v>0</v>
      </c>
      <c r="R48" s="7">
        <v>9.41</v>
      </c>
      <c r="S48" s="6">
        <v>31</v>
      </c>
    </row>
    <row r="49" spans="1:19" x14ac:dyDescent="0.35">
      <c r="A49" s="72" t="s">
        <v>63</v>
      </c>
      <c r="B49" s="72"/>
      <c r="C49" s="72"/>
      <c r="D49" s="72"/>
      <c r="H49" s="18">
        <v>230</v>
      </c>
      <c r="I49" s="18">
        <v>5</v>
      </c>
      <c r="O49" s="5" t="s">
        <v>65</v>
      </c>
      <c r="P49" s="6">
        <v>595</v>
      </c>
      <c r="Q49" s="6">
        <v>0</v>
      </c>
      <c r="R49" s="7">
        <v>9.82</v>
      </c>
      <c r="S49" s="6">
        <v>30</v>
      </c>
    </row>
    <row r="50" spans="1:19" x14ac:dyDescent="0.35">
      <c r="A50" s="28" t="s">
        <v>0</v>
      </c>
      <c r="B50" s="28" t="s">
        <v>2</v>
      </c>
      <c r="C50" s="28" t="s">
        <v>1</v>
      </c>
      <c r="D50" s="28" t="s">
        <v>3</v>
      </c>
      <c r="H50" s="18">
        <v>231</v>
      </c>
      <c r="I50" s="18">
        <v>5</v>
      </c>
      <c r="O50" s="5" t="s">
        <v>66</v>
      </c>
      <c r="P50" s="6">
        <v>620</v>
      </c>
      <c r="Q50" s="6">
        <v>0</v>
      </c>
      <c r="R50" s="7">
        <v>10.23</v>
      </c>
      <c r="S50" s="6">
        <v>25</v>
      </c>
    </row>
    <row r="51" spans="1:19" x14ac:dyDescent="0.35">
      <c r="A51" s="2" t="s">
        <v>64</v>
      </c>
      <c r="B51" s="3">
        <v>570</v>
      </c>
      <c r="C51" s="3">
        <v>579</v>
      </c>
      <c r="D51" s="3">
        <v>610</v>
      </c>
      <c r="H51" s="18">
        <v>232</v>
      </c>
      <c r="I51" s="18">
        <v>5</v>
      </c>
      <c r="O51" s="5" t="s">
        <v>67</v>
      </c>
      <c r="P51" s="6">
        <v>670</v>
      </c>
      <c r="Q51" s="6">
        <v>0</v>
      </c>
      <c r="R51" s="7">
        <v>11.06</v>
      </c>
      <c r="S51" s="6">
        <v>19</v>
      </c>
    </row>
    <row r="52" spans="1:19" x14ac:dyDescent="0.35">
      <c r="A52" s="2" t="s">
        <v>65</v>
      </c>
      <c r="B52" s="3">
        <v>595</v>
      </c>
      <c r="C52" s="3">
        <v>605</v>
      </c>
      <c r="D52" s="3">
        <v>635</v>
      </c>
      <c r="H52" s="18">
        <v>233</v>
      </c>
      <c r="I52" s="18">
        <v>5</v>
      </c>
      <c r="O52" s="5">
        <v>12</v>
      </c>
      <c r="P52" s="6">
        <v>700</v>
      </c>
      <c r="Q52" s="6">
        <v>0</v>
      </c>
      <c r="R52" s="7">
        <v>11.55</v>
      </c>
      <c r="S52" s="6">
        <v>23</v>
      </c>
    </row>
    <row r="53" spans="1:19" x14ac:dyDescent="0.35">
      <c r="A53" s="2" t="s">
        <v>66</v>
      </c>
      <c r="B53" s="3">
        <v>620</v>
      </c>
      <c r="C53" s="3">
        <v>630</v>
      </c>
      <c r="D53" s="3">
        <v>655</v>
      </c>
      <c r="H53" s="18">
        <v>234</v>
      </c>
      <c r="I53" s="18">
        <v>4</v>
      </c>
    </row>
    <row r="54" spans="1:19" x14ac:dyDescent="0.35">
      <c r="A54" s="2" t="s">
        <v>67</v>
      </c>
      <c r="B54" s="3">
        <v>670</v>
      </c>
      <c r="C54" s="3">
        <v>681</v>
      </c>
      <c r="D54" s="3">
        <v>700</v>
      </c>
      <c r="H54" s="18">
        <v>235</v>
      </c>
      <c r="I54" s="18">
        <v>4</v>
      </c>
    </row>
    <row r="55" spans="1:19" x14ac:dyDescent="0.35">
      <c r="A55" s="2">
        <v>12</v>
      </c>
      <c r="B55" s="3">
        <v>700</v>
      </c>
      <c r="C55" s="3">
        <v>712</v>
      </c>
      <c r="D55" s="3">
        <v>735</v>
      </c>
      <c r="H55" s="18">
        <v>236</v>
      </c>
      <c r="I55" s="18">
        <v>4</v>
      </c>
    </row>
    <row r="56" spans="1:19" x14ac:dyDescent="0.35">
      <c r="H56" s="18">
        <v>237</v>
      </c>
      <c r="I56" s="18">
        <v>4</v>
      </c>
    </row>
    <row r="57" spans="1:19" x14ac:dyDescent="0.35">
      <c r="H57" s="18">
        <v>238</v>
      </c>
      <c r="I57" s="18">
        <v>4</v>
      </c>
    </row>
    <row r="58" spans="1:19" x14ac:dyDescent="0.35">
      <c r="H58" s="18">
        <v>239</v>
      </c>
      <c r="I58" s="18">
        <v>4</v>
      </c>
    </row>
    <row r="59" spans="1:19" x14ac:dyDescent="0.35">
      <c r="H59" s="18">
        <v>240</v>
      </c>
      <c r="I59" s="18">
        <v>4</v>
      </c>
    </row>
    <row r="60" spans="1:19" x14ac:dyDescent="0.35">
      <c r="H60" s="18">
        <v>241</v>
      </c>
      <c r="I60" s="18">
        <v>4</v>
      </c>
    </row>
    <row r="61" spans="1:19" x14ac:dyDescent="0.35">
      <c r="H61" s="18">
        <v>242</v>
      </c>
      <c r="I61" s="18">
        <v>4</v>
      </c>
    </row>
    <row r="62" spans="1:19" x14ac:dyDescent="0.35">
      <c r="H62" s="18">
        <v>243</v>
      </c>
      <c r="I62" s="18">
        <v>4</v>
      </c>
    </row>
    <row r="63" spans="1:19" x14ac:dyDescent="0.35">
      <c r="H63" s="18">
        <v>244</v>
      </c>
      <c r="I63" s="18">
        <v>4</v>
      </c>
    </row>
    <row r="64" spans="1:19" x14ac:dyDescent="0.35">
      <c r="H64" s="18">
        <v>245</v>
      </c>
      <c r="I64" s="18">
        <v>4</v>
      </c>
    </row>
    <row r="65" spans="8:9" x14ac:dyDescent="0.35">
      <c r="H65" s="18">
        <v>246</v>
      </c>
      <c r="I65" s="18">
        <v>3</v>
      </c>
    </row>
    <row r="66" spans="8:9" x14ac:dyDescent="0.35">
      <c r="H66" s="18">
        <v>247</v>
      </c>
      <c r="I66" s="18">
        <v>3</v>
      </c>
    </row>
    <row r="67" spans="8:9" x14ac:dyDescent="0.35">
      <c r="H67" s="18">
        <v>248</v>
      </c>
      <c r="I67" s="18">
        <v>3</v>
      </c>
    </row>
    <row r="68" spans="8:9" x14ac:dyDescent="0.35">
      <c r="H68" s="18">
        <v>249</v>
      </c>
      <c r="I68" s="18">
        <v>3</v>
      </c>
    </row>
    <row r="69" spans="8:9" x14ac:dyDescent="0.35">
      <c r="H69" s="18">
        <v>250</v>
      </c>
      <c r="I69" s="18">
        <v>3</v>
      </c>
    </row>
    <row r="70" spans="8:9" x14ac:dyDescent="0.35">
      <c r="H70" s="18">
        <v>251</v>
      </c>
      <c r="I70" s="18">
        <v>3</v>
      </c>
    </row>
    <row r="71" spans="8:9" x14ac:dyDescent="0.35">
      <c r="H71" s="18">
        <v>252</v>
      </c>
      <c r="I71" s="18">
        <v>3</v>
      </c>
    </row>
    <row r="72" spans="8:9" x14ac:dyDescent="0.35">
      <c r="H72" s="18">
        <v>253</v>
      </c>
      <c r="I72" s="18">
        <v>3</v>
      </c>
    </row>
    <row r="73" spans="8:9" x14ac:dyDescent="0.35">
      <c r="H73" s="18">
        <v>254</v>
      </c>
      <c r="I73" s="18">
        <v>3</v>
      </c>
    </row>
    <row r="74" spans="8:9" x14ac:dyDescent="0.35">
      <c r="H74" s="18">
        <v>255</v>
      </c>
      <c r="I74" s="18">
        <v>3</v>
      </c>
    </row>
    <row r="75" spans="8:9" x14ac:dyDescent="0.35">
      <c r="H75" s="18">
        <v>256</v>
      </c>
      <c r="I75" s="18">
        <v>3</v>
      </c>
    </row>
    <row r="76" spans="8:9" x14ac:dyDescent="0.35">
      <c r="H76" s="18">
        <v>257</v>
      </c>
      <c r="I76" s="18">
        <v>3</v>
      </c>
    </row>
    <row r="77" spans="8:9" x14ac:dyDescent="0.35">
      <c r="H77" s="18">
        <v>258</v>
      </c>
      <c r="I77" s="18">
        <v>2</v>
      </c>
    </row>
    <row r="78" spans="8:9" x14ac:dyDescent="0.35">
      <c r="H78" s="18">
        <v>259</v>
      </c>
      <c r="I78" s="18">
        <v>2</v>
      </c>
    </row>
    <row r="79" spans="8:9" x14ac:dyDescent="0.35">
      <c r="H79" s="18">
        <v>260</v>
      </c>
      <c r="I79" s="18">
        <v>2</v>
      </c>
    </row>
    <row r="80" spans="8:9" x14ac:dyDescent="0.35">
      <c r="H80" s="18">
        <v>261</v>
      </c>
      <c r="I80" s="18">
        <v>2</v>
      </c>
    </row>
    <row r="81" spans="8:9" x14ac:dyDescent="0.35">
      <c r="H81" s="18">
        <v>262</v>
      </c>
      <c r="I81" s="18">
        <v>2</v>
      </c>
    </row>
    <row r="82" spans="8:9" x14ac:dyDescent="0.35">
      <c r="H82" s="18">
        <v>263</v>
      </c>
      <c r="I82" s="18">
        <v>2</v>
      </c>
    </row>
    <row r="83" spans="8:9" x14ac:dyDescent="0.35">
      <c r="H83" s="18">
        <v>264</v>
      </c>
      <c r="I83" s="18">
        <v>2</v>
      </c>
    </row>
    <row r="84" spans="8:9" x14ac:dyDescent="0.35">
      <c r="H84" s="18">
        <v>265</v>
      </c>
      <c r="I84" s="18">
        <v>2</v>
      </c>
    </row>
    <row r="85" spans="8:9" x14ac:dyDescent="0.35">
      <c r="H85" s="18">
        <v>266</v>
      </c>
      <c r="I85" s="18">
        <v>2</v>
      </c>
    </row>
    <row r="86" spans="8:9" x14ac:dyDescent="0.35">
      <c r="H86" s="18">
        <v>267</v>
      </c>
      <c r="I86" s="18">
        <v>2</v>
      </c>
    </row>
    <row r="87" spans="8:9" x14ac:dyDescent="0.35">
      <c r="H87" s="18">
        <v>268</v>
      </c>
      <c r="I87" s="18">
        <v>2</v>
      </c>
    </row>
    <row r="88" spans="8:9" x14ac:dyDescent="0.35">
      <c r="H88" s="18">
        <v>269</v>
      </c>
      <c r="I88" s="18">
        <v>2</v>
      </c>
    </row>
    <row r="89" spans="8:9" x14ac:dyDescent="0.35">
      <c r="H89" s="18">
        <v>270</v>
      </c>
      <c r="I89" s="18">
        <v>1</v>
      </c>
    </row>
    <row r="90" spans="8:9" x14ac:dyDescent="0.35">
      <c r="H90" s="18">
        <v>271</v>
      </c>
      <c r="I90" s="18">
        <v>1</v>
      </c>
    </row>
    <row r="91" spans="8:9" x14ac:dyDescent="0.35">
      <c r="H91" s="18">
        <v>272</v>
      </c>
      <c r="I91" s="18">
        <v>1</v>
      </c>
    </row>
    <row r="92" spans="8:9" x14ac:dyDescent="0.35">
      <c r="H92" s="18">
        <v>273</v>
      </c>
      <c r="I92" s="18">
        <v>1</v>
      </c>
    </row>
    <row r="93" spans="8:9" x14ac:dyDescent="0.35">
      <c r="H93" s="18">
        <v>274</v>
      </c>
      <c r="I93" s="18">
        <v>1</v>
      </c>
    </row>
    <row r="94" spans="8:9" x14ac:dyDescent="0.35">
      <c r="H94" s="18">
        <v>275</v>
      </c>
      <c r="I94" s="18">
        <v>1</v>
      </c>
    </row>
    <row r="95" spans="8:9" x14ac:dyDescent="0.35">
      <c r="H95" s="18">
        <v>276</v>
      </c>
      <c r="I95" s="18">
        <v>1</v>
      </c>
    </row>
    <row r="96" spans="8:9" x14ac:dyDescent="0.35">
      <c r="H96" s="18">
        <v>277</v>
      </c>
      <c r="I96" s="18">
        <v>1</v>
      </c>
    </row>
    <row r="97" spans="8:9" x14ac:dyDescent="0.35">
      <c r="H97" s="18">
        <v>278</v>
      </c>
      <c r="I97" s="18">
        <v>1</v>
      </c>
    </row>
    <row r="98" spans="8:9" x14ac:dyDescent="0.35">
      <c r="H98" s="18">
        <v>279</v>
      </c>
      <c r="I98" s="18">
        <v>1</v>
      </c>
    </row>
    <row r="99" spans="8:9" x14ac:dyDescent="0.35">
      <c r="H99" s="18">
        <v>280</v>
      </c>
      <c r="I99" s="18">
        <v>1</v>
      </c>
    </row>
    <row r="100" spans="8:9" x14ac:dyDescent="0.35">
      <c r="H100" s="18">
        <v>281</v>
      </c>
      <c r="I100" s="18">
        <v>1</v>
      </c>
    </row>
    <row r="101" spans="8:9" x14ac:dyDescent="0.35">
      <c r="H101" s="18">
        <v>282</v>
      </c>
      <c r="I101" s="18">
        <v>1</v>
      </c>
    </row>
  </sheetData>
  <sheetProtection algorithmName="SHA-512" hashValue="+PPznzetuaaaBosQpakWL+EGF6BKIryftDMZ1rreb2EeVZ4sITckHObz5J8+y7DQkPwTyEeTuegZkN+LtnHDrw==" saltValue="1yMrNWKCtavH/P19xE6syQ==" spinCount="100000" sheet="1" objects="1" scenarios="1" selectLockedCells="1" selectUnlockedCells="1"/>
  <mergeCells count="7">
    <mergeCell ref="K8:M8"/>
    <mergeCell ref="O9:S9"/>
    <mergeCell ref="A34:D34"/>
    <mergeCell ref="A49:D49"/>
    <mergeCell ref="A3:D3"/>
    <mergeCell ref="A16:D16"/>
    <mergeCell ref="H8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Simulateur</vt:lpstr>
      <vt:lpstr>grille_administrative</vt:lpstr>
      <vt:lpstr>grille_informaticiens</vt:lpstr>
      <vt:lpstr>grille_ingéconseil</vt:lpstr>
      <vt:lpstr>grille_soignants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Collectif Sécurité Sociale</dc:creator>
  <cp:lastModifiedBy>FKIR MAHMOUD (CPAM INDRE-ET-LOIRE)</cp:lastModifiedBy>
  <dcterms:created xsi:type="dcterms:W3CDTF">2024-08-26T06:42:13Z</dcterms:created>
  <dcterms:modified xsi:type="dcterms:W3CDTF">2024-09-17T12:36:34Z</dcterms:modified>
</cp:coreProperties>
</file>